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420" windowWidth="24915" windowHeight="17640"/>
  </bookViews>
  <sheets>
    <sheet name="Bestellformular" sheetId="1" r:id="rId1"/>
    <sheet name="Datenblatt" sheetId="2" r:id="rId2"/>
  </sheets>
  <definedNames>
    <definedName name="Absperrgröße110">Bestellformular!$I$15</definedName>
    <definedName name="Absperrgröße125">Bestellformular!$I$15</definedName>
    <definedName name="Absperrgröße140">Bestellformular!$I$16</definedName>
    <definedName name="Absperrgröße160">Bestellformular!$I$17</definedName>
    <definedName name="Absperrgröße40">Bestellformular!$I$5:$I$6</definedName>
    <definedName name="Absperrgröße50">Bestellformular!$I$6:$I$8</definedName>
    <definedName name="Absperrgröße63">Bestellformular!$I$8:$I$9</definedName>
    <definedName name="Absperrgröße75">Bestellformular!$I$10:$I$12</definedName>
    <definedName name="Absperrgröße90">Bestellformular!$I$13:$I$14</definedName>
    <definedName name="_xlnm.Print_Area" localSheetId="0">Bestellformular!$A$1:$G$57</definedName>
    <definedName name="fünfzig">Bestellformular!$J$39:$J$40</definedName>
    <definedName name="mitAG">Bestellformular!$L$20:$L$27</definedName>
    <definedName name="mitStromregelventil">Bestellformular!$L$5:$L$10</definedName>
    <definedName name="ohneAG">Bestellformular!$L$31</definedName>
    <definedName name="ohneStromregelventil">Bestellformular!$L$13</definedName>
    <definedName name="Verteiler">Tabelle3[[#All],[Verteiler]]</definedName>
    <definedName name="vierzig">Bestellformular!$J$38:$J$39</definedName>
    <definedName name="zweiunddreizig">Bestellformular!$J$38</definedName>
  </definedNames>
  <calcPr calcId="145621"/>
</workbook>
</file>

<file path=xl/calcChain.xml><?xml version="1.0" encoding="utf-8"?>
<calcChain xmlns="http://schemas.openxmlformats.org/spreadsheetml/2006/main">
  <c r="J5" i="1" l="1"/>
  <c r="J20" i="1"/>
  <c r="C28" i="1" s="1"/>
  <c r="J30" i="1" l="1"/>
  <c r="F10" i="1" l="1"/>
  <c r="J27" i="1" l="1"/>
  <c r="F46" i="1" l="1"/>
  <c r="F44" i="1"/>
  <c r="F42" i="1" l="1"/>
  <c r="F40" i="1"/>
  <c r="F38" i="1"/>
  <c r="I20" i="1" l="1"/>
  <c r="J33" i="1" l="1"/>
</calcChain>
</file>

<file path=xl/sharedStrings.xml><?xml version="1.0" encoding="utf-8"?>
<sst xmlns="http://schemas.openxmlformats.org/spreadsheetml/2006/main" count="83" uniqueCount="79">
  <si>
    <t>Firma</t>
  </si>
  <si>
    <t>Name</t>
  </si>
  <si>
    <t>Adresse</t>
  </si>
  <si>
    <t>PLZ</t>
  </si>
  <si>
    <t>Ort</t>
  </si>
  <si>
    <t>Telefon</t>
  </si>
  <si>
    <t>E-Mail</t>
  </si>
  <si>
    <t>Abgang zur WP absperrbar?</t>
  </si>
  <si>
    <t xml:space="preserve">Falls ja, </t>
  </si>
  <si>
    <t>KH50/63</t>
  </si>
  <si>
    <t>KH63/63</t>
  </si>
  <si>
    <t>KH63/75</t>
  </si>
  <si>
    <t>KH75/75</t>
  </si>
  <si>
    <t>Absperrklappe DN65</t>
  </si>
  <si>
    <t>Absperrmöglichkeiten</t>
  </si>
  <si>
    <t>Verteiler</t>
  </si>
  <si>
    <t>Ausführung Rücklaufbalken:</t>
  </si>
  <si>
    <t>Falls ja, welche Ausführung?</t>
  </si>
  <si>
    <t>Stromregelventile</t>
  </si>
  <si>
    <t>90/63</t>
  </si>
  <si>
    <t>110/75</t>
  </si>
  <si>
    <t>110/90</t>
  </si>
  <si>
    <t>125/90</t>
  </si>
  <si>
    <t>125/110</t>
  </si>
  <si>
    <t>140/110</t>
  </si>
  <si>
    <t>140/125</t>
  </si>
  <si>
    <t>160/125</t>
  </si>
  <si>
    <t>160/140</t>
  </si>
  <si>
    <t>Absperrklappe DN100</t>
  </si>
  <si>
    <t>Absperrklappe DN125</t>
  </si>
  <si>
    <t>Absperrklappe DN150</t>
  </si>
  <si>
    <t>90/40</t>
  </si>
  <si>
    <t>90/50</t>
  </si>
  <si>
    <t>110/63</t>
  </si>
  <si>
    <t>160/160</t>
  </si>
  <si>
    <t>Setter-Inline Messing 5-42 l/min</t>
  </si>
  <si>
    <t>Setter-Inline Messing 20-70 l/min</t>
  </si>
  <si>
    <t>Setter-Inline Kunststoff 5-42 l/min</t>
  </si>
  <si>
    <t>Setter-Inline Kunststoff 35-70 l/min</t>
  </si>
  <si>
    <t>Setter-Hyline 20-60 l/min</t>
  </si>
  <si>
    <t>Setter-Hyline 30-80 l/min</t>
  </si>
  <si>
    <t>KH40/40</t>
  </si>
  <si>
    <t>KH40/50</t>
  </si>
  <si>
    <t>Absperrgröße40</t>
  </si>
  <si>
    <t>Absperrgröße50</t>
  </si>
  <si>
    <t>Absperrgröße63</t>
  </si>
  <si>
    <t>Absperrgröße75</t>
  </si>
  <si>
    <t>Absperrgröße90</t>
  </si>
  <si>
    <t>Absperrgröße110</t>
  </si>
  <si>
    <t>Absperrgröße125</t>
  </si>
  <si>
    <t>Absperrgröße140</t>
  </si>
  <si>
    <t>Absperrgröße160</t>
  </si>
  <si>
    <t>Absperrklappe DN80</t>
  </si>
  <si>
    <t>Abgang Ø zur EWS</t>
  </si>
  <si>
    <t>(Außendurchmesser)</t>
  </si>
  <si>
    <t>Zusatzoptionen:</t>
  </si>
  <si>
    <t>Stück</t>
  </si>
  <si>
    <t>Bemerkung:</t>
  </si>
  <si>
    <t>Bestellformular Verteileranlage - Vario</t>
  </si>
  <si>
    <t>Balkendurchmesser und Abgang WP:</t>
  </si>
  <si>
    <t>Abgang zur WP mit AG-Gewinde</t>
  </si>
  <si>
    <t>1 1/4"</t>
  </si>
  <si>
    <t>1 1/2"</t>
  </si>
  <si>
    <t>2"</t>
  </si>
  <si>
    <t>2 1/2"</t>
  </si>
  <si>
    <t>3"</t>
  </si>
  <si>
    <t>4"</t>
  </si>
  <si>
    <t>Falls ja,</t>
  </si>
  <si>
    <t>KH75/90</t>
  </si>
  <si>
    <t>mit Strangregelventil?</t>
  </si>
  <si>
    <t>Land</t>
  </si>
  <si>
    <t>Möchten Sie eine Bestellung aufgeben oder ein Angebot anfordern?</t>
  </si>
  <si>
    <t>Projektname</t>
  </si>
  <si>
    <t>Datum</t>
  </si>
  <si>
    <t>Soll ein Montageset mitgeliefert werden?</t>
  </si>
  <si>
    <t>Stückzahl:</t>
  </si>
  <si>
    <t>KH50/50</t>
  </si>
  <si>
    <t>Abgang zur WP mit AG/IG-Gewinde?</t>
  </si>
  <si>
    <t>Anzahl der Abgänge zur EWS: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</si>
</sst>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3" borderId="0" xfId="0" applyFill="1"/>
    <xf numFmtId="0" fontId="3" fillId="2" borderId="0" xfId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0" fillId="5" borderId="0" xfId="0" applyFill="1" applyProtection="1">
      <protection locked="0"/>
    </xf>
    <xf numFmtId="0" fontId="0" fillId="0" borderId="0" xfId="0" applyAlignment="1">
      <alignment horizontal="center"/>
    </xf>
    <xf numFmtId="0" fontId="0" fillId="0" borderId="0" xfId="0" applyProtection="1"/>
    <xf numFmtId="0" fontId="0" fillId="5" borderId="0" xfId="0" applyFill="1" applyProtection="1"/>
    <xf numFmtId="0" fontId="0" fillId="2" borderId="0" xfId="0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4" fillId="4" borderId="2" xfId="0" applyFont="1" applyFill="1" applyBorder="1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4" borderId="0" xfId="0" applyFill="1"/>
    <xf numFmtId="0" fontId="0" fillId="2" borderId="0" xfId="0" applyFill="1"/>
    <xf numFmtId="0" fontId="0" fillId="3" borderId="0" xfId="0" applyFill="1" applyBorder="1" applyProtection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0" fillId="2" borderId="0" xfId="0" applyNumberFormat="1" applyFill="1" applyProtection="1"/>
    <xf numFmtId="0" fontId="0" fillId="0" borderId="0" xfId="0"/>
    <xf numFmtId="0" fontId="0" fillId="2" borderId="0" xfId="0" applyFill="1" applyAlignment="1" applyProtection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 applyProtection="1">
      <protection locked="0"/>
    </xf>
    <xf numFmtId="0" fontId="0" fillId="0" borderId="0" xfId="0"/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2" fillId="0" borderId="0" xfId="0" applyFont="1" applyAlignment="1">
      <alignment horizontal="center"/>
    </xf>
  </cellXfs>
  <cellStyles count="2">
    <cellStyle name="Hyperlink" xfId="1" builtinId="8"/>
    <cellStyle name="Standard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Tabellenformat 1" pivot="0" count="0"/>
    <tableStyle name="Verteiler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I$24" lockText="1" noThreeD="1"/>
</file>

<file path=xl/ctrlProps/ctrlProp10.xml><?xml version="1.0" encoding="utf-8"?>
<formControlPr xmlns="http://schemas.microsoft.com/office/spreadsheetml/2009/9/main" objectType="Spin" dx="16" fmlaLink="$I$42" max="2" min="1" page="10"/>
</file>

<file path=xl/ctrlProps/ctrlProp11.xml><?xml version="1.0" encoding="utf-8"?>
<formControlPr xmlns="http://schemas.microsoft.com/office/spreadsheetml/2009/9/main" objectType="CheckBox" fmlaLink="$H$38" lockText="1" noThreeD="1"/>
</file>

<file path=xl/ctrlProps/ctrlProp12.xml><?xml version="1.0" encoding="utf-8"?>
<formControlPr xmlns="http://schemas.microsoft.com/office/spreadsheetml/2009/9/main" objectType="CheckBox" fmlaLink="$H$40" lockText="1" noThreeD="1"/>
</file>

<file path=xl/ctrlProps/ctrlProp13.xml><?xml version="1.0" encoding="utf-8"?>
<formControlPr xmlns="http://schemas.microsoft.com/office/spreadsheetml/2009/9/main" objectType="CheckBox" fmlaLink="$H$44" lockText="1" noThreeD="1"/>
</file>

<file path=xl/ctrlProps/ctrlProp14.xml><?xml version="1.0" encoding="utf-8"?>
<formControlPr xmlns="http://schemas.microsoft.com/office/spreadsheetml/2009/9/main" objectType="CheckBox" fmlaLink="$H$46" lockText="1" noThreeD="1"/>
</file>

<file path=xl/ctrlProps/ctrlProp15.xml><?xml version="1.0" encoding="utf-8"?>
<formControlPr xmlns="http://schemas.microsoft.com/office/spreadsheetml/2009/9/main" objectType="Spin" dx="16" fmlaLink="$I$44" max="2" min="1" page="10"/>
</file>

<file path=xl/ctrlProps/ctrlProp16.xml><?xml version="1.0" encoding="utf-8"?>
<formControlPr xmlns="http://schemas.microsoft.com/office/spreadsheetml/2009/9/main" objectType="Spin" dx="16" fmlaLink="$I$46" max="2" min="1" page="10"/>
</file>

<file path=xl/ctrlProps/ctrlProp17.xml><?xml version="1.0" encoding="utf-8"?>
<formControlPr xmlns="http://schemas.microsoft.com/office/spreadsheetml/2009/9/main" objectType="Radio" checked="Checked" firstButton="1" fmlaLink="$I$27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firstButton="1" fmlaLink="$I$30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checked="Checked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$I$33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fmlaLink="$H$42" lockText="1" noThreeD="1"/>
</file>

<file path=xl/ctrlProps/ctrlProp8.xml><?xml version="1.0" encoding="utf-8"?>
<formControlPr xmlns="http://schemas.microsoft.com/office/spreadsheetml/2009/9/main" objectType="Spin" dx="16" fmlaLink="$I$38" max="2" min="1" page="10"/>
</file>

<file path=xl/ctrlProps/ctrlProp9.xml><?xml version="1.0" encoding="utf-8"?>
<formControlPr xmlns="http://schemas.microsoft.com/office/spreadsheetml/2009/9/main" objectType="Spin" dx="16" fmlaLink="$I$40" max="2" min="1" page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10</xdr:row>
      <xdr:rowOff>9524</xdr:rowOff>
    </xdr:from>
    <xdr:to>
      <xdr:col>4</xdr:col>
      <xdr:colOff>619125</xdr:colOff>
      <xdr:row>17</xdr:row>
      <xdr:rowOff>180975</xdr:rowOff>
    </xdr:to>
    <xdr:sp macro="" textlink="">
      <xdr:nvSpPr>
        <xdr:cNvPr id="2" name="Textfeld 1"/>
        <xdr:cNvSpPr txBox="1"/>
      </xdr:nvSpPr>
      <xdr:spPr>
        <a:xfrm>
          <a:off x="514350" y="2543174"/>
          <a:ext cx="4000500" cy="1485901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Vario-Verteileranlage bestehend aus je </a:t>
          </a:r>
          <a:endParaRPr lang="de-DE">
            <a:effectLst/>
          </a:endParaRPr>
        </a:p>
        <a:p>
          <a:pPr rtl="0"/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einem Vor- &amp; Rücklaufbalken.</a:t>
          </a:r>
          <a:endParaRPr lang="de-DE">
            <a:effectLst/>
          </a:endParaRPr>
        </a:p>
        <a:p>
          <a:pPr rtl="0"/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Abgänge zur Erdwärmesonde sind im Vorlauf mit  Kugelhahn bzw. im Rücklauf mit Strangregelventilen ausgestattet. Alle Abgänge zur EWS und WP sind zum Elektro-Muffenschweißen geeignet. </a:t>
          </a:r>
        </a:p>
        <a:p>
          <a:pPr rtl="0"/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vier 1" Anschlussgewinde des Variokopfes sind mit 3 Blindstopfen und einem Servicekugelhahn KH32 bestückt.</a:t>
          </a:r>
          <a:endParaRPr lang="de-DE">
            <a:effectLst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2</xdr:rowOff>
    </xdr:from>
    <xdr:to>
      <xdr:col>6</xdr:col>
      <xdr:colOff>695325</xdr:colOff>
      <xdr:row>0</xdr:row>
      <xdr:rowOff>809625</xdr:rowOff>
    </xdr:to>
    <xdr:pic>
      <xdr:nvPicPr>
        <xdr:cNvPr id="33" name="Grafik 32" descr="T:\transfer\Andreas Lau\Bestellformulare\mks_kopf_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"/>
          <a:ext cx="5905500" cy="8096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466724</xdr:colOff>
      <xdr:row>53</xdr:row>
      <xdr:rowOff>105642</xdr:rowOff>
    </xdr:from>
    <xdr:to>
      <xdr:col>5</xdr:col>
      <xdr:colOff>885825</xdr:colOff>
      <xdr:row>57</xdr:row>
      <xdr:rowOff>76200</xdr:rowOff>
    </xdr:to>
    <xdr:sp macro="" textlink="">
      <xdr:nvSpPr>
        <xdr:cNvPr id="20" name="Textfeld 19"/>
        <xdr:cNvSpPr txBox="1"/>
      </xdr:nvSpPr>
      <xdr:spPr>
        <a:xfrm>
          <a:off x="466724" y="9878292"/>
          <a:ext cx="5314951" cy="684933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füllen Sie das Dokument sorgfältig  und vollständig aus und schicken  es anschließend an vertrieb@geser.eu oder faxen es an die +49 8385 92492499.</a:t>
          </a: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Vielen Dank - Ihr Team von </a:t>
          </a:r>
          <a:r>
            <a:rPr lang="de-DE" sz="1100" b="1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GESER Erdwärme</a:t>
          </a:r>
          <a:endParaRPr lang="de-DE" sz="1100" b="1">
            <a:solidFill>
              <a:schemeClr val="tx2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990600</xdr:colOff>
          <xdr:row>24</xdr:row>
          <xdr:rowOff>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1238250</xdr:colOff>
          <xdr:row>23</xdr:row>
          <xdr:rowOff>0</xdr:rowOff>
        </xdr:from>
        <xdr:to>
          <xdr:col>4</xdr:col>
          <xdr:colOff>990600</xdr:colOff>
          <xdr:row>24</xdr:row>
          <xdr:rowOff>19050</xdr:rowOff>
        </xdr:to>
        <xdr:sp macro="" textlink="">
          <xdr:nvSpPr>
            <xdr:cNvPr id="1123" name="Group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32</xdr:row>
          <xdr:rowOff>0</xdr:rowOff>
        </xdr:from>
        <xdr:to>
          <xdr:col>5</xdr:col>
          <xdr:colOff>895350</xdr:colOff>
          <xdr:row>33</xdr:row>
          <xdr:rowOff>9525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895350</xdr:colOff>
          <xdr:row>32</xdr:row>
          <xdr:rowOff>0</xdr:rowOff>
        </xdr:from>
        <xdr:to>
          <xdr:col>6</xdr:col>
          <xdr:colOff>704850</xdr:colOff>
          <xdr:row>33</xdr:row>
          <xdr:rowOff>19050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32</xdr:row>
          <xdr:rowOff>0</xdr:rowOff>
        </xdr:from>
        <xdr:to>
          <xdr:col>18</xdr:col>
          <xdr:colOff>9525</xdr:colOff>
          <xdr:row>33</xdr:row>
          <xdr:rowOff>28575</xdr:rowOff>
        </xdr:to>
        <xdr:sp macro="" textlink="">
          <xdr:nvSpPr>
            <xdr:cNvPr id="1131" name="Group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3</xdr:col>
          <xdr:colOff>133350</xdr:colOff>
          <xdr:row>42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Kombi Thermo-/Manometer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228600</xdr:colOff>
          <xdr:row>37</xdr:row>
          <xdr:rowOff>9525</xdr:rowOff>
        </xdr:from>
        <xdr:to>
          <xdr:col>4</xdr:col>
          <xdr:colOff>581025</xdr:colOff>
          <xdr:row>38</xdr:row>
          <xdr:rowOff>9525</xdr:rowOff>
        </xdr:to>
        <xdr:sp macro="" textlink="">
          <xdr:nvSpPr>
            <xdr:cNvPr id="1146" name="Spinner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228600</xdr:colOff>
          <xdr:row>39</xdr:row>
          <xdr:rowOff>9525</xdr:rowOff>
        </xdr:from>
        <xdr:to>
          <xdr:col>4</xdr:col>
          <xdr:colOff>581025</xdr:colOff>
          <xdr:row>40</xdr:row>
          <xdr:rowOff>9525</xdr:rowOff>
        </xdr:to>
        <xdr:sp macro="" textlink="">
          <xdr:nvSpPr>
            <xdr:cNvPr id="1147" name="Spinner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228600</xdr:colOff>
          <xdr:row>41</xdr:row>
          <xdr:rowOff>9525</xdr:rowOff>
        </xdr:from>
        <xdr:to>
          <xdr:col>4</xdr:col>
          <xdr:colOff>581025</xdr:colOff>
          <xdr:row>42</xdr:row>
          <xdr:rowOff>9525</xdr:rowOff>
        </xdr:to>
        <xdr:sp macro="" textlink="">
          <xdr:nvSpPr>
            <xdr:cNvPr id="1148" name="Spinner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0</xdr:col>
      <xdr:colOff>514349</xdr:colOff>
      <xdr:row>50</xdr:row>
      <xdr:rowOff>28574</xdr:rowOff>
    </xdr:from>
    <xdr:to>
      <xdr:col>6</xdr:col>
      <xdr:colOff>33149</xdr:colOff>
      <xdr:row>53</xdr:row>
      <xdr:rowOff>115874</xdr:rowOff>
    </xdr:to>
    <xdr:sp macro="" textlink="" fLocksText="0">
      <xdr:nvSpPr>
        <xdr:cNvPr id="3" name="Textfeld 2"/>
        <xdr:cNvSpPr txBox="1"/>
      </xdr:nvSpPr>
      <xdr:spPr>
        <a:xfrm>
          <a:off x="514349" y="9172574"/>
          <a:ext cx="5310000" cy="65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3</xdr:col>
          <xdr:colOff>638175</xdr:colOff>
          <xdr:row>38</xdr:row>
          <xdr:rowOff>38100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zusätzlicher Füll-/Entleerhahn KH32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39</xdr:row>
          <xdr:rowOff>28575</xdr:rowOff>
        </xdr:from>
        <xdr:to>
          <xdr:col>3</xdr:col>
          <xdr:colOff>19050</xdr:colOff>
          <xdr:row>40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Handentlüfter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43</xdr:row>
          <xdr:rowOff>0</xdr:rowOff>
        </xdr:from>
        <xdr:to>
          <xdr:col>3</xdr:col>
          <xdr:colOff>152400</xdr:colOff>
          <xdr:row>44</xdr:row>
          <xdr:rowOff>38100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1/2" Muffe mit Blindstopfen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44</xdr:row>
          <xdr:rowOff>66675</xdr:rowOff>
        </xdr:from>
        <xdr:to>
          <xdr:col>2</xdr:col>
          <xdr:colOff>1219200</xdr:colOff>
          <xdr:row>46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Twin-Lock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228600</xdr:colOff>
          <xdr:row>43</xdr:row>
          <xdr:rowOff>9525</xdr:rowOff>
        </xdr:from>
        <xdr:to>
          <xdr:col>4</xdr:col>
          <xdr:colOff>581025</xdr:colOff>
          <xdr:row>44</xdr:row>
          <xdr:rowOff>9525</xdr:rowOff>
        </xdr:to>
        <xdr:sp macro="" textlink="">
          <xdr:nvSpPr>
            <xdr:cNvPr id="1167" name="Spinner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228600</xdr:colOff>
          <xdr:row>45</xdr:row>
          <xdr:rowOff>9525</xdr:rowOff>
        </xdr:from>
        <xdr:to>
          <xdr:col>4</xdr:col>
          <xdr:colOff>581025</xdr:colOff>
          <xdr:row>46</xdr:row>
          <xdr:rowOff>9525</xdr:rowOff>
        </xdr:to>
        <xdr:sp macro="" textlink="">
          <xdr:nvSpPr>
            <xdr:cNvPr id="1168" name="Spinner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4</xdr:col>
      <xdr:colOff>581026</xdr:colOff>
      <xdr:row>11</xdr:row>
      <xdr:rowOff>2</xdr:rowOff>
    </xdr:from>
    <xdr:to>
      <xdr:col>6</xdr:col>
      <xdr:colOff>335997</xdr:colOff>
      <xdr:row>17</xdr:row>
      <xdr:rowOff>161926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1" y="2705102"/>
          <a:ext cx="1659971" cy="13049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9525</xdr:rowOff>
        </xdr:from>
        <xdr:to>
          <xdr:col>3</xdr:col>
          <xdr:colOff>466725</xdr:colOff>
          <xdr:row>27</xdr:row>
          <xdr:rowOff>0</xdr:rowOff>
        </xdr:to>
        <xdr:sp macro="" textlink=""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38100</xdr:rowOff>
        </xdr:from>
        <xdr:to>
          <xdr:col>4</xdr:col>
          <xdr:colOff>638175</xdr:colOff>
          <xdr:row>26</xdr:row>
          <xdr:rowOff>180975</xdr:rowOff>
        </xdr:to>
        <xdr:sp macro="" textlink="">
          <xdr:nvSpPr>
            <xdr:cNvPr id="1171" name="Option Button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5</xdr:col>
          <xdr:colOff>9525</xdr:colOff>
          <xdr:row>27</xdr:row>
          <xdr:rowOff>19050</xdr:rowOff>
        </xdr:to>
        <xdr:sp macro="" textlink="">
          <xdr:nvSpPr>
            <xdr:cNvPr id="1172" name="Group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29</xdr:row>
          <xdr:rowOff>28575</xdr:rowOff>
        </xdr:from>
        <xdr:to>
          <xdr:col>5</xdr:col>
          <xdr:colOff>857250</xdr:colOff>
          <xdr:row>29</xdr:row>
          <xdr:rowOff>171450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28575</xdr:rowOff>
        </xdr:from>
        <xdr:to>
          <xdr:col>4</xdr:col>
          <xdr:colOff>619125</xdr:colOff>
          <xdr:row>29</xdr:row>
          <xdr:rowOff>171450</xdr:rowOff>
        </xdr:to>
        <xdr:sp macro="" textlink="">
          <xdr:nvSpPr>
            <xdr:cNvPr id="1176" name="Option Button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28575</xdr:rowOff>
        </xdr:from>
        <xdr:to>
          <xdr:col>3</xdr:col>
          <xdr:colOff>590550</xdr:colOff>
          <xdr:row>29</xdr:row>
          <xdr:rowOff>171450</xdr:rowOff>
        </xdr:to>
        <xdr:sp macro="" textlink="">
          <xdr:nvSpPr>
            <xdr:cNvPr id="1179" name="Option Button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1247775</xdr:colOff>
          <xdr:row>29</xdr:row>
          <xdr:rowOff>0</xdr:rowOff>
        </xdr:from>
        <xdr:to>
          <xdr:col>6</xdr:col>
          <xdr:colOff>0</xdr:colOff>
          <xdr:row>30</xdr:row>
          <xdr:rowOff>28575</xdr:rowOff>
        </xdr:to>
        <xdr:sp macro="" textlink="">
          <xdr:nvSpPr>
            <xdr:cNvPr id="1180" name="Group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3</xdr:row>
          <xdr:rowOff>28575</xdr:rowOff>
        </xdr:from>
        <xdr:to>
          <xdr:col>5</xdr:col>
          <xdr:colOff>790575</xdr:colOff>
          <xdr:row>3</xdr:row>
          <xdr:rowOff>161925</xdr:rowOff>
        </xdr:to>
        <xdr:sp macro="" textlink="">
          <xdr:nvSpPr>
            <xdr:cNvPr id="1182" name="Option Button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Bestellung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3</xdr:row>
          <xdr:rowOff>28575</xdr:rowOff>
        </xdr:from>
        <xdr:to>
          <xdr:col>6</xdr:col>
          <xdr:colOff>628650</xdr:colOff>
          <xdr:row>3</xdr:row>
          <xdr:rowOff>161925</xdr:rowOff>
        </xdr:to>
        <xdr:sp macro="" textlink="">
          <xdr:nvSpPr>
            <xdr:cNvPr id="1183" name="Option Button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Angebot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3</xdr:row>
          <xdr:rowOff>0</xdr:rowOff>
        </xdr:from>
        <xdr:to>
          <xdr:col>7</xdr:col>
          <xdr:colOff>0</xdr:colOff>
          <xdr:row>4</xdr:row>
          <xdr:rowOff>9525</xdr:rowOff>
        </xdr:to>
        <xdr:sp macro="" textlink="">
          <xdr:nvSpPr>
            <xdr:cNvPr id="1184" name="Group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47</xdr:row>
          <xdr:rowOff>28575</xdr:rowOff>
        </xdr:from>
        <xdr:to>
          <xdr:col>4</xdr:col>
          <xdr:colOff>885825</xdr:colOff>
          <xdr:row>47</xdr:row>
          <xdr:rowOff>171450</xdr:rowOff>
        </xdr:to>
        <xdr:sp macro="" textlink="">
          <xdr:nvSpPr>
            <xdr:cNvPr id="1185" name="Option Button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990600</xdr:colOff>
          <xdr:row>47</xdr:row>
          <xdr:rowOff>28575</xdr:rowOff>
        </xdr:from>
        <xdr:to>
          <xdr:col>5</xdr:col>
          <xdr:colOff>781050</xdr:colOff>
          <xdr:row>47</xdr:row>
          <xdr:rowOff>161925</xdr:rowOff>
        </xdr:to>
        <xdr:sp macro="" textlink="">
          <xdr:nvSpPr>
            <xdr:cNvPr id="1186" name="Option Button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46</xdr:row>
          <xdr:rowOff>66675</xdr:rowOff>
        </xdr:from>
        <xdr:to>
          <xdr:col>6</xdr:col>
          <xdr:colOff>0</xdr:colOff>
          <xdr:row>48</xdr:row>
          <xdr:rowOff>19050</xdr:rowOff>
        </xdr:to>
        <xdr:sp macro="" textlink="">
          <xdr:nvSpPr>
            <xdr:cNvPr id="1187" name="Group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238417</xdr:colOff>
      <xdr:row>52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96417" cy="100584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19050</xdr:rowOff>
    </xdr:from>
    <xdr:to>
      <xdr:col>18</xdr:col>
      <xdr:colOff>243863</xdr:colOff>
      <xdr:row>52</xdr:row>
      <xdr:rowOff>171450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19050"/>
          <a:ext cx="7101863" cy="10058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e2" displayName="Tabelle2" ref="L4:L11" totalsRowShown="0">
  <autoFilter ref="L4:L11"/>
  <tableColumns count="1">
    <tableColumn id="1" name="Stromregelventile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O4:O17" totalsRowShown="0" dataDxfId="1">
  <autoFilter ref="O4:O17"/>
  <tableColumns count="1">
    <tableColumn id="1" name="Verteiler" dataDxfId="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e1" displayName="Tabelle1" ref="L19:L28" totalsRowShown="0">
  <autoFilter ref="L19:L28"/>
  <tableColumns count="1">
    <tableColumn id="1" name="Abgang zur WP mit AG-Gewind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table" Target="../tables/table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table" Target="../tables/table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table" Target="../tables/table3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X57"/>
  <sheetViews>
    <sheetView showGridLines="0" tabSelected="1" zoomScaleNormal="100" workbookViewId="0">
      <selection activeCell="C5" sqref="C5"/>
    </sheetView>
  </sheetViews>
  <sheetFormatPr baseColWidth="10" defaultRowHeight="15" x14ac:dyDescent="0.25"/>
  <cols>
    <col min="1" max="1" width="8.7109375" customWidth="1"/>
    <col min="2" max="2" width="19.42578125" customWidth="1"/>
    <col min="3" max="3" width="18.85546875" customWidth="1"/>
    <col min="4" max="4" width="11.28515625" customWidth="1"/>
    <col min="5" max="5" width="15" customWidth="1"/>
    <col min="6" max="6" width="13.5703125" customWidth="1"/>
    <col min="7" max="7" width="10.85546875" customWidth="1"/>
    <col min="8" max="8" width="11.42578125" hidden="1" customWidth="1"/>
    <col min="9" max="9" width="20.85546875" hidden="1" customWidth="1"/>
    <col min="10" max="10" width="12" hidden="1" customWidth="1"/>
    <col min="11" max="11" width="11.42578125" hidden="1" customWidth="1"/>
    <col min="12" max="12" width="31.42578125" hidden="1" customWidth="1"/>
    <col min="13" max="13" width="22.42578125" hidden="1" customWidth="1"/>
    <col min="14" max="18" width="11.42578125" hidden="1" customWidth="1"/>
    <col min="19" max="20" width="11.42578125" customWidth="1"/>
  </cols>
  <sheetData>
    <row r="1" spans="1:17" ht="65.25" customHeight="1" x14ac:dyDescent="0.25">
      <c r="A1" s="41"/>
      <c r="B1" s="41"/>
      <c r="C1" s="41"/>
      <c r="D1" s="41"/>
      <c r="E1" s="41"/>
      <c r="F1" s="41"/>
      <c r="G1" s="41"/>
      <c r="H1" s="10"/>
    </row>
    <row r="2" spans="1:17" ht="22.5" customHeight="1" x14ac:dyDescent="0.5">
      <c r="B2" s="46" t="s">
        <v>58</v>
      </c>
      <c r="C2" s="46"/>
      <c r="D2" s="46"/>
      <c r="E2" s="46"/>
      <c r="F2" s="46"/>
      <c r="G2" s="46"/>
    </row>
    <row r="3" spans="1:17" s="36" customFormat="1" ht="6.75" customHeight="1" x14ac:dyDescent="0.25">
      <c r="F3" s="35"/>
      <c r="H3" s="31"/>
      <c r="I3" s="25"/>
      <c r="N3" s="35"/>
      <c r="O3" s="35"/>
    </row>
    <row r="4" spans="1:17" s="36" customFormat="1" x14ac:dyDescent="0.25">
      <c r="B4" s="30" t="s">
        <v>71</v>
      </c>
      <c r="I4" s="36" t="s">
        <v>14</v>
      </c>
      <c r="L4" s="36" t="s">
        <v>18</v>
      </c>
      <c r="O4" s="36" t="s">
        <v>15</v>
      </c>
    </row>
    <row r="5" spans="1:17" x14ac:dyDescent="0.25">
      <c r="B5" s="1" t="s">
        <v>0</v>
      </c>
      <c r="C5" s="7"/>
      <c r="D5" s="7"/>
      <c r="E5" s="7"/>
      <c r="F5" s="7"/>
      <c r="G5" s="33"/>
      <c r="I5" t="s">
        <v>41</v>
      </c>
      <c r="J5" s="41">
        <f>IF(C25="KH40/40",1,IF(C25="KH40/50",2,IF(C25="KH50/50",3,IF(C25="KH50/63",4,IF(C25="KH63/63",5,IF(C25="KH63/75",6,IF(C25="KH75/75",7,IF(C25="Absperrklappe DN65",8,IF(C25="Absperrklappe DN80",9,IF(C25="KH75/90",10,IF(C25="Absperrklappe DN100",11,IF(C25="Absperrklappe DN125",12,IF(C25="Absperrklappe DN150",13,0)))))))))))))</f>
        <v>0</v>
      </c>
      <c r="L5" t="s">
        <v>35</v>
      </c>
      <c r="O5" t="s">
        <v>31</v>
      </c>
      <c r="Q5" t="s">
        <v>43</v>
      </c>
    </row>
    <row r="6" spans="1:17" x14ac:dyDescent="0.25">
      <c r="B6" s="1" t="s">
        <v>1</v>
      </c>
      <c r="C6" s="8"/>
      <c r="D6" s="8"/>
      <c r="E6" s="8"/>
      <c r="F6" s="8"/>
      <c r="G6" s="33"/>
      <c r="I6" t="s">
        <v>42</v>
      </c>
      <c r="J6" s="41"/>
      <c r="L6" t="s">
        <v>36</v>
      </c>
      <c r="O6" t="s">
        <v>32</v>
      </c>
      <c r="Q6" s="19" t="s">
        <v>44</v>
      </c>
    </row>
    <row r="7" spans="1:17" x14ac:dyDescent="0.25">
      <c r="B7" s="1" t="s">
        <v>2</v>
      </c>
      <c r="C7" s="8"/>
      <c r="D7" s="8"/>
      <c r="E7" s="34" t="s">
        <v>70</v>
      </c>
      <c r="F7" s="45"/>
      <c r="G7" s="45"/>
      <c r="I7" t="s">
        <v>76</v>
      </c>
      <c r="J7" s="41"/>
      <c r="L7" t="s">
        <v>37</v>
      </c>
      <c r="O7" t="s">
        <v>19</v>
      </c>
      <c r="Q7" s="19" t="s">
        <v>45</v>
      </c>
    </row>
    <row r="8" spans="1:17" x14ac:dyDescent="0.25">
      <c r="B8" s="1" t="s">
        <v>3</v>
      </c>
      <c r="C8" s="6"/>
      <c r="D8" s="33"/>
      <c r="E8" s="34" t="s">
        <v>4</v>
      </c>
      <c r="F8" s="45"/>
      <c r="G8" s="45"/>
      <c r="I8" t="s">
        <v>9</v>
      </c>
      <c r="J8" s="41"/>
      <c r="L8" t="s">
        <v>38</v>
      </c>
      <c r="O8" s="20" t="s">
        <v>33</v>
      </c>
      <c r="Q8" t="s">
        <v>45</v>
      </c>
    </row>
    <row r="9" spans="1:17" x14ac:dyDescent="0.25">
      <c r="B9" s="1" t="s">
        <v>5</v>
      </c>
      <c r="C9" s="8"/>
      <c r="D9" s="8"/>
      <c r="E9" s="34" t="s">
        <v>72</v>
      </c>
      <c r="F9" s="8"/>
      <c r="G9" s="33"/>
      <c r="I9" t="s">
        <v>10</v>
      </c>
      <c r="J9" s="41"/>
      <c r="L9" t="s">
        <v>39</v>
      </c>
      <c r="O9" s="20" t="s">
        <v>20</v>
      </c>
      <c r="Q9" t="s">
        <v>46</v>
      </c>
    </row>
    <row r="10" spans="1:17" x14ac:dyDescent="0.25">
      <c r="B10" s="1" t="s">
        <v>6</v>
      </c>
      <c r="C10" s="2"/>
      <c r="D10" s="3"/>
      <c r="E10" s="34" t="s">
        <v>73</v>
      </c>
      <c r="F10" s="38">
        <f ca="1">TODAY()</f>
        <v>43892</v>
      </c>
      <c r="G10" s="33"/>
      <c r="I10" t="s">
        <v>11</v>
      </c>
      <c r="J10" s="41"/>
      <c r="L10" t="s">
        <v>40</v>
      </c>
      <c r="O10" s="20" t="s">
        <v>21</v>
      </c>
      <c r="Q10" t="s">
        <v>47</v>
      </c>
    </row>
    <row r="11" spans="1:17" ht="13.5" customHeight="1" x14ac:dyDescent="0.25">
      <c r="I11" t="s">
        <v>12</v>
      </c>
      <c r="J11" s="41"/>
      <c r="O11" s="20" t="s">
        <v>22</v>
      </c>
      <c r="Q11" t="s">
        <v>47</v>
      </c>
    </row>
    <row r="12" spans="1:17" x14ac:dyDescent="0.25">
      <c r="I12" t="s">
        <v>13</v>
      </c>
      <c r="J12" s="41"/>
      <c r="O12" s="20" t="s">
        <v>23</v>
      </c>
      <c r="Q12" t="s">
        <v>48</v>
      </c>
    </row>
    <row r="13" spans="1:17" x14ac:dyDescent="0.25">
      <c r="I13" s="18" t="s">
        <v>52</v>
      </c>
      <c r="J13" s="41"/>
      <c r="L13" s="24"/>
      <c r="O13" s="20" t="s">
        <v>24</v>
      </c>
      <c r="Q13" t="s">
        <v>48</v>
      </c>
    </row>
    <row r="14" spans="1:17" x14ac:dyDescent="0.25">
      <c r="I14" t="s">
        <v>68</v>
      </c>
      <c r="J14" s="41"/>
      <c r="O14" s="20" t="s">
        <v>25</v>
      </c>
      <c r="Q14" t="s">
        <v>49</v>
      </c>
    </row>
    <row r="15" spans="1:17" x14ac:dyDescent="0.25">
      <c r="I15" s="18" t="s">
        <v>28</v>
      </c>
      <c r="J15" s="41"/>
      <c r="O15" s="20" t="s">
        <v>26</v>
      </c>
      <c r="Q15" t="s">
        <v>49</v>
      </c>
    </row>
    <row r="16" spans="1:17" x14ac:dyDescent="0.25">
      <c r="I16" t="s">
        <v>29</v>
      </c>
      <c r="J16" s="41"/>
      <c r="O16" s="20" t="s">
        <v>27</v>
      </c>
      <c r="Q16" t="s">
        <v>50</v>
      </c>
    </row>
    <row r="17" spans="2:24" x14ac:dyDescent="0.25">
      <c r="I17" t="s">
        <v>30</v>
      </c>
      <c r="J17" s="41"/>
      <c r="O17" s="20" t="s">
        <v>34</v>
      </c>
      <c r="Q17" t="s">
        <v>51</v>
      </c>
    </row>
    <row r="19" spans="2:24" x14ac:dyDescent="0.25">
      <c r="E19" s="30" t="s">
        <v>75</v>
      </c>
      <c r="F19" s="16">
        <v>1</v>
      </c>
      <c r="L19" t="s">
        <v>60</v>
      </c>
      <c r="W19" s="18"/>
      <c r="X19" s="18"/>
    </row>
    <row r="20" spans="2:24" x14ac:dyDescent="0.25">
      <c r="B20" s="5" t="s">
        <v>59</v>
      </c>
      <c r="D20" s="44"/>
      <c r="E20" s="44"/>
      <c r="I20" s="9" t="str">
        <f>IF(AND(D20="90/40",I24=1),"Absperrgröße40",IF(AND(D20="90/50",I24=1),"Absperrgröße50",IF(AND(D20="90/63",I24=1),"Absperrgröße63",IF(AND(D20="110/63",I24=1),"Absperrgröße63",IF(AND(D20="110/75",I24=1),"Absperrgröße75",IF(AND(D20="110/90",I24=1),"Absperrgröße90",IF(AND(D20="125/90",I24=1),"Absperrgröße90",IF(AND(D20="125/110",I24=1),"Absperrgröße110",IF(AND(D20="140/110",I24=1),"Absperrgröße110",IF(AND(D20="140/125",I24=1),"Absperrgröße125",IF(AND(D20="160/125",I24=1),"Absperrgröße125",IF(AND(D20="160/140",I24=1),"Absperrgröße140",IF(AND(D20="160/160",I24=1),"Absperrgröße160","ohneAbsperrung")))))))))))))</f>
        <v>ohneAbsperrung</v>
      </c>
      <c r="J20" s="14" t="str">
        <f>IF(D20="90/40","Absperrgröße40er",IF(D20="90/50","Absperrgröße50er",IF(D20="90/63","Absperrgröße63er",IF(D20="110/63","Absperrgröße63er",IF(D20="110/75","Absperrgröße75er",IF(D20="110/90","Absperrgröße90er",IF(D20="125/90","Absperrgröße90er",IF(D20="125/110","Absperrgröße110er",IF(D20="140/110","Absperrgröße110er",IF(D20="140/125","Absperrgröße125er",IF(D20="160/125","Absperrgröße125er",IF(D20="160/140","Absperrgröße140er",IF(D20="160/160","Absperrgröße160er","ohneAbsperrung")))))))))))))</f>
        <v>ohneAbsperrung</v>
      </c>
      <c r="L20" s="28" t="s">
        <v>61</v>
      </c>
      <c r="S20" s="19"/>
      <c r="T20" s="19"/>
      <c r="W20" s="18"/>
      <c r="X20" s="18"/>
    </row>
    <row r="21" spans="2:24" ht="6.75" customHeight="1" x14ac:dyDescent="0.25">
      <c r="L21" s="28" t="s">
        <v>62</v>
      </c>
      <c r="S21" s="19"/>
      <c r="T21" s="19"/>
      <c r="W21" s="18"/>
    </row>
    <row r="22" spans="2:24" s="39" customFormat="1" ht="15" customHeight="1" x14ac:dyDescent="0.25">
      <c r="B22" s="30" t="s">
        <v>78</v>
      </c>
      <c r="D22" s="44"/>
      <c r="E22" s="44"/>
      <c r="L22" s="28" t="s">
        <v>63</v>
      </c>
    </row>
    <row r="23" spans="2:24" s="39" customFormat="1" ht="6.75" customHeight="1" x14ac:dyDescent="0.25">
      <c r="L23" s="28" t="s">
        <v>64</v>
      </c>
    </row>
    <row r="24" spans="2:24" x14ac:dyDescent="0.25">
      <c r="B24" s="5" t="s">
        <v>7</v>
      </c>
      <c r="I24" s="9">
        <v>1</v>
      </c>
      <c r="J24" s="9"/>
      <c r="L24" s="28" t="s">
        <v>65</v>
      </c>
      <c r="S24" s="19"/>
      <c r="T24" s="19"/>
    </row>
    <row r="25" spans="2:24" x14ac:dyDescent="0.25">
      <c r="B25" t="s">
        <v>8</v>
      </c>
      <c r="C25" s="17"/>
      <c r="L25" s="28" t="s">
        <v>66</v>
      </c>
      <c r="S25" s="19"/>
      <c r="T25" s="19"/>
    </row>
    <row r="26" spans="2:24" ht="6.75" customHeight="1" x14ac:dyDescent="0.25">
      <c r="L26" s="39"/>
      <c r="S26" s="19"/>
      <c r="T26" s="19"/>
    </row>
    <row r="27" spans="2:24" s="29" customFormat="1" x14ac:dyDescent="0.25">
      <c r="B27" s="30" t="s">
        <v>77</v>
      </c>
      <c r="I27" s="31">
        <v>1</v>
      </c>
      <c r="J27" s="29" t="str">
        <f>IF(I27=1,"mitAG","ohneAG")</f>
        <v>mitAG</v>
      </c>
      <c r="L27" s="39"/>
    </row>
    <row r="28" spans="2:24" s="29" customFormat="1" x14ac:dyDescent="0.25">
      <c r="B28" s="29" t="s">
        <v>67</v>
      </c>
      <c r="C28" s="40" t="str">
        <f>IF(J20="Absperrgröße40er","1 1/4""",IF(J20="Absperrgröße50er","1 1/2""",IF(J20="Absperrgröße63er","2""",IF(J20="Absperrgröße75er","2 1/2""",IF(J20="Absperrgröße90er","3""",IF(J20="Absperrgröße110er","4""",""))))))</f>
        <v/>
      </c>
    </row>
    <row r="29" spans="2:24" ht="6.75" customHeight="1" x14ac:dyDescent="0.25">
      <c r="L29" s="27"/>
      <c r="S29" s="19"/>
      <c r="T29" s="19"/>
    </row>
    <row r="30" spans="2:24" x14ac:dyDescent="0.25">
      <c r="B30" s="5" t="s">
        <v>53</v>
      </c>
      <c r="I30" s="31">
        <v>3</v>
      </c>
      <c r="J30" s="37" t="str">
        <f>IF(I30=3,"zweiunddreizig",IF(I30=2,"vierzig",IF(I30=1,"fünfzig","")))</f>
        <v>zweiunddreizig</v>
      </c>
      <c r="L30" s="27"/>
    </row>
    <row r="31" spans="2:24" x14ac:dyDescent="0.25">
      <c r="B31" s="22" t="s">
        <v>54</v>
      </c>
      <c r="I31" s="9"/>
      <c r="J31" s="14"/>
      <c r="L31" s="32"/>
    </row>
    <row r="32" spans="2:24" ht="6.75" customHeight="1" x14ac:dyDescent="0.25">
      <c r="L32" s="27"/>
      <c r="M32" s="4"/>
      <c r="N32" s="4"/>
      <c r="O32" s="4"/>
    </row>
    <row r="33" spans="2:15" x14ac:dyDescent="0.25">
      <c r="B33" s="5" t="s">
        <v>16</v>
      </c>
      <c r="D33" s="43" t="s">
        <v>69</v>
      </c>
      <c r="E33" s="43"/>
      <c r="I33" s="12">
        <v>1</v>
      </c>
      <c r="J33" s="15" t="str">
        <f>IF(I33=1,"mitStromregelventil","ohneStromregelventil")</f>
        <v>mitStromregelventil</v>
      </c>
      <c r="L33" s="27"/>
      <c r="N33" s="4"/>
      <c r="O33" s="4"/>
    </row>
    <row r="34" spans="2:15" x14ac:dyDescent="0.25">
      <c r="B34" t="s">
        <v>17</v>
      </c>
      <c r="N34" s="4"/>
      <c r="O34" s="4"/>
    </row>
    <row r="35" spans="2:15" x14ac:dyDescent="0.25">
      <c r="B35" s="42"/>
      <c r="C35" s="42"/>
      <c r="N35" s="4"/>
      <c r="O35" s="4"/>
    </row>
    <row r="36" spans="2:15" ht="6.75" customHeight="1" x14ac:dyDescent="0.25">
      <c r="N36" s="4"/>
      <c r="O36" s="4"/>
    </row>
    <row r="37" spans="2:15" ht="13.5" customHeight="1" x14ac:dyDescent="0.25">
      <c r="F37" s="23" t="s">
        <v>56</v>
      </c>
      <c r="N37" s="4"/>
      <c r="O37" s="4"/>
    </row>
    <row r="38" spans="2:15" s="22" customFormat="1" x14ac:dyDescent="0.25">
      <c r="B38" s="5" t="s">
        <v>55</v>
      </c>
      <c r="F38" s="21">
        <f>IF(H38,I38,0)</f>
        <v>0</v>
      </c>
      <c r="H38" s="9" t="b">
        <v>0</v>
      </c>
      <c r="I38" s="25">
        <v>1</v>
      </c>
      <c r="K38" s="37"/>
      <c r="N38" s="21"/>
      <c r="O38" s="21"/>
    </row>
    <row r="39" spans="2:15" s="22" customFormat="1" ht="6.75" customHeight="1" x14ac:dyDescent="0.25">
      <c r="F39" s="21"/>
      <c r="H39" s="9"/>
      <c r="I39" s="25"/>
      <c r="N39" s="21"/>
      <c r="O39" s="21"/>
    </row>
    <row r="40" spans="2:15" s="22" customFormat="1" x14ac:dyDescent="0.25">
      <c r="B40" s="5"/>
      <c r="F40" s="21">
        <f>IF(H40,I40,0)</f>
        <v>0</v>
      </c>
      <c r="H40" s="9" t="b">
        <v>0</v>
      </c>
      <c r="I40" s="25">
        <v>1</v>
      </c>
      <c r="N40" s="21"/>
      <c r="O40" s="21"/>
    </row>
    <row r="41" spans="2:15" s="22" customFormat="1" ht="6.75" customHeight="1" x14ac:dyDescent="0.25">
      <c r="B41" s="5"/>
      <c r="F41" s="21"/>
      <c r="H41" s="9"/>
      <c r="I41" s="25"/>
      <c r="N41" s="21"/>
      <c r="O41" s="21"/>
    </row>
    <row r="42" spans="2:15" ht="15" customHeight="1" x14ac:dyDescent="0.25">
      <c r="F42" s="21">
        <f>IF(H42,I42,0)</f>
        <v>0</v>
      </c>
      <c r="H42" s="9" t="b">
        <v>0</v>
      </c>
      <c r="I42" s="25">
        <v>1</v>
      </c>
      <c r="N42" s="13"/>
      <c r="O42" s="13"/>
    </row>
    <row r="43" spans="2:15" s="22" customFormat="1" ht="6.75" customHeight="1" x14ac:dyDescent="0.25">
      <c r="F43" s="21"/>
      <c r="H43" s="9"/>
      <c r="I43" s="25"/>
      <c r="N43" s="21"/>
      <c r="O43" s="21"/>
    </row>
    <row r="44" spans="2:15" s="22" customFormat="1" ht="15" customHeight="1" x14ac:dyDescent="0.25">
      <c r="F44" s="26">
        <f>IF(H44,I44,0)</f>
        <v>0</v>
      </c>
      <c r="H44" s="9" t="b">
        <v>0</v>
      </c>
      <c r="I44" s="25">
        <v>1</v>
      </c>
      <c r="N44" s="21"/>
      <c r="O44" s="21"/>
    </row>
    <row r="45" spans="2:15" ht="6.75" customHeight="1" x14ac:dyDescent="0.25">
      <c r="F45" s="21"/>
      <c r="H45" s="9"/>
      <c r="I45" s="25"/>
      <c r="N45" s="4"/>
      <c r="O45" s="4"/>
    </row>
    <row r="46" spans="2:15" ht="15" customHeight="1" x14ac:dyDescent="0.25">
      <c r="F46" s="26">
        <f>IF(H46,I46,0)</f>
        <v>0</v>
      </c>
      <c r="H46" s="9" t="b">
        <v>0</v>
      </c>
      <c r="I46" s="25">
        <v>1</v>
      </c>
      <c r="N46" s="4"/>
      <c r="O46" s="4"/>
    </row>
    <row r="47" spans="2:15" ht="6.75" customHeight="1" x14ac:dyDescent="0.25">
      <c r="N47" s="4"/>
      <c r="O47" s="4"/>
    </row>
    <row r="48" spans="2:15" s="36" customFormat="1" x14ac:dyDescent="0.25">
      <c r="B48" s="30" t="s">
        <v>74</v>
      </c>
    </row>
    <row r="49" spans="2:15" s="36" customFormat="1" ht="6.75" customHeight="1" x14ac:dyDescent="0.25">
      <c r="N49" s="35"/>
      <c r="O49" s="35"/>
    </row>
    <row r="50" spans="2:15" ht="15" customHeight="1" x14ac:dyDescent="0.25">
      <c r="B50" s="5" t="s">
        <v>57</v>
      </c>
      <c r="N50" s="13"/>
      <c r="O50" s="13"/>
    </row>
    <row r="51" spans="2:15" x14ac:dyDescent="0.25">
      <c r="N51" s="4"/>
      <c r="O51" s="4"/>
    </row>
    <row r="52" spans="2:15" ht="15" customHeight="1" x14ac:dyDescent="0.25">
      <c r="N52" s="4"/>
      <c r="O52" s="4"/>
    </row>
    <row r="53" spans="2:15" ht="15" customHeight="1" x14ac:dyDescent="0.25">
      <c r="N53" s="4"/>
      <c r="O53" s="4"/>
    </row>
    <row r="54" spans="2:15" ht="15" customHeight="1" x14ac:dyDescent="0.25">
      <c r="N54" s="4"/>
      <c r="O54" s="4"/>
    </row>
    <row r="55" spans="2:15" x14ac:dyDescent="0.25">
      <c r="M55" s="11"/>
    </row>
    <row r="56" spans="2:15" x14ac:dyDescent="0.25">
      <c r="M56" s="11"/>
    </row>
    <row r="57" spans="2:15" ht="11.25" customHeight="1" x14ac:dyDescent="0.25">
      <c r="M57" s="11"/>
    </row>
  </sheetData>
  <sheetProtection password="9D90" sheet="1" objects="1" scenarios="1" selectLockedCells="1"/>
  <mergeCells count="9">
    <mergeCell ref="J5:J17"/>
    <mergeCell ref="A1:G1"/>
    <mergeCell ref="B35:C35"/>
    <mergeCell ref="D33:E33"/>
    <mergeCell ref="D20:E20"/>
    <mergeCell ref="F8:G8"/>
    <mergeCell ref="F7:G7"/>
    <mergeCell ref="B2:G2"/>
    <mergeCell ref="D22:E22"/>
  </mergeCells>
  <conditionalFormatting sqref="C25">
    <cfRule type="expression" dxfId="17" priority="1">
      <formula>$I$20="ohneAbsperrung"</formula>
    </cfRule>
    <cfRule type="expression" dxfId="16" priority="2">
      <formula>AND($I$20="Absperrgröße50",$J$5&gt;4)</formula>
    </cfRule>
    <cfRule type="expression" dxfId="15" priority="9">
      <formula>AND($I$20="Absperrgröße160",$J$5&lt;&gt;13)</formula>
    </cfRule>
    <cfRule type="expression" dxfId="14" priority="10">
      <formula>AND($I$20="Absperrgröße140",$J$5&lt;&gt;12)</formula>
    </cfRule>
    <cfRule type="expression" dxfId="13" priority="11">
      <formula>AND($I$20="Absperrgröße125",$J$5&lt;&gt;11)</formula>
    </cfRule>
    <cfRule type="expression" dxfId="12" priority="12">
      <formula>AND($I$20="Absperrgröße110",$J$5&lt;&gt;11)</formula>
    </cfRule>
    <cfRule type="expression" dxfId="11" priority="13">
      <formula>AND($I$20="Absperrgröße90",$J$5&lt;9)</formula>
    </cfRule>
    <cfRule type="expression" dxfId="10" priority="14">
      <formula>AND($I$20="Absperrgröße75",$J$5&gt;8)</formula>
    </cfRule>
    <cfRule type="expression" dxfId="9" priority="15">
      <formula>AND($I$20="Absperrgröße75",$J$5&lt;6)</formula>
    </cfRule>
    <cfRule type="expression" dxfId="8" priority="16">
      <formula>AND($I$20="Absperrgröße63",$J$5&gt;5)</formula>
    </cfRule>
    <cfRule type="expression" dxfId="7" priority="17">
      <formula>AND($I$20="Absperrgröße63",$J$5&lt;4)</formula>
    </cfRule>
    <cfRule type="expression" dxfId="6" priority="18">
      <formula>AND($I$20="Absperrgröße50",$J$5&lt;2)</formula>
    </cfRule>
    <cfRule type="expression" dxfId="5" priority="19">
      <formula>AND($I$20="Absperrgröße40",$J$5&gt;2)</formula>
    </cfRule>
    <cfRule type="expression" dxfId="4" priority="57">
      <formula>$I$24=2</formula>
    </cfRule>
  </conditionalFormatting>
  <conditionalFormatting sqref="B35:C35">
    <cfRule type="expression" dxfId="3" priority="8">
      <formula>($I$33=2)</formula>
    </cfRule>
  </conditionalFormatting>
  <conditionalFormatting sqref="C28">
    <cfRule type="expression" dxfId="2" priority="7">
      <formula>$I$27=2</formula>
    </cfRule>
  </conditionalFormatting>
  <dataValidations count="3">
    <dataValidation type="list" allowBlank="1" showInputMessage="1" showErrorMessage="1" sqref="C25">
      <formula1>INDIRECT($I$20)</formula1>
    </dataValidation>
    <dataValidation type="list" allowBlank="1" showInputMessage="1" showErrorMessage="1" sqref="D20:E20">
      <formula1>$O$5:$O$17</formula1>
    </dataValidation>
    <dataValidation type="list" allowBlank="1" showInputMessage="1" showErrorMessage="1" sqref="B35:C35">
      <formula1>INDIRECT($J$33)</formula1>
    </dataValidation>
  </dataValidations>
  <pageMargins left="0.23622047244094491" right="0.23622047244094491" top="0.19685039370078741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4" name="Option Button 97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" name="Option Button 98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4</xdr:col>
                    <xdr:colOff>990600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" name="Group Box 99">
              <controlPr defaultSize="0" autoFill="0" autoPict="0">
                <anchor moveWithCells="1">
                  <from>
                    <xdr:col>2</xdr:col>
                    <xdr:colOff>1238250</xdr:colOff>
                    <xdr:row>23</xdr:row>
                    <xdr:rowOff>0</xdr:rowOff>
                  </from>
                  <to>
                    <xdr:col>4</xdr:col>
                    <xdr:colOff>990600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" name="Option Button 105">
              <controlPr defaultSize="0" autoFill="0" autoLine="0" autoPict="0">
                <anchor moveWithCells="1">
                  <from>
                    <xdr:col>4</xdr:col>
                    <xdr:colOff>990600</xdr:colOff>
                    <xdr:row>32</xdr:row>
                    <xdr:rowOff>0</xdr:rowOff>
                  </from>
                  <to>
                    <xdr:col>5</xdr:col>
                    <xdr:colOff>895350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" name="Option Button 106">
              <controlPr defaultSize="0" autoFill="0" autoLine="0" autoPict="0">
                <anchor moveWithCells="1">
                  <from>
                    <xdr:col>5</xdr:col>
                    <xdr:colOff>895350</xdr:colOff>
                    <xdr:row>32</xdr:row>
                    <xdr:rowOff>0</xdr:rowOff>
                  </from>
                  <to>
                    <xdr:col>6</xdr:col>
                    <xdr:colOff>704850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" name="Group Box 107">
              <controlPr defaultSize="0" autoFill="0" autoPict="0">
                <anchor moveWithCells="1">
                  <from>
                    <xdr:col>4</xdr:col>
                    <xdr:colOff>990600</xdr:colOff>
                    <xdr:row>32</xdr:row>
                    <xdr:rowOff>0</xdr:rowOff>
                  </from>
                  <to>
                    <xdr:col>18</xdr:col>
                    <xdr:colOff>9525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" name="Check Box 112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3</xdr:col>
                    <xdr:colOff>133350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" name="Spinner 122">
              <controlPr locked="0" defaultSize="0" autoPict="0">
                <anchor moveWithCells="1" sizeWithCells="1">
                  <from>
                    <xdr:col>4</xdr:col>
                    <xdr:colOff>228600</xdr:colOff>
                    <xdr:row>37</xdr:row>
                    <xdr:rowOff>9525</xdr:rowOff>
                  </from>
                  <to>
                    <xdr:col>4</xdr:col>
                    <xdr:colOff>581025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" name="Spinner 123">
              <controlPr locked="0" defaultSize="0" autoPict="0">
                <anchor moveWithCells="1" sizeWithCells="1">
                  <from>
                    <xdr:col>4</xdr:col>
                    <xdr:colOff>228600</xdr:colOff>
                    <xdr:row>39</xdr:row>
                    <xdr:rowOff>9525</xdr:rowOff>
                  </from>
                  <to>
                    <xdr:col>4</xdr:col>
                    <xdr:colOff>581025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3" name="Spinner 124">
              <controlPr locked="0" defaultSize="0" autoPict="0">
                <anchor moveWithCells="1" sizeWithCells="1">
                  <from>
                    <xdr:col>4</xdr:col>
                    <xdr:colOff>228600</xdr:colOff>
                    <xdr:row>41</xdr:row>
                    <xdr:rowOff>9525</xdr:rowOff>
                  </from>
                  <to>
                    <xdr:col>4</xdr:col>
                    <xdr:colOff>581025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4" name="Check Box 132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3</xdr:col>
                    <xdr:colOff>638175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5" name="Check Box 139">
              <controlPr locked="0" defaultSize="0" autoFill="0" autoLine="0" autoPict="0">
                <anchor moveWithCells="1" sizeWithCells="1">
                  <from>
                    <xdr:col>2</xdr:col>
                    <xdr:colOff>0</xdr:colOff>
                    <xdr:row>39</xdr:row>
                    <xdr:rowOff>28575</xdr:rowOff>
                  </from>
                  <to>
                    <xdr:col>3</xdr:col>
                    <xdr:colOff>19050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6" name="Check Box 14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43</xdr:row>
                    <xdr:rowOff>0</xdr:rowOff>
                  </from>
                  <to>
                    <xdr:col>3</xdr:col>
                    <xdr:colOff>152400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7" name="Check Box 14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44</xdr:row>
                    <xdr:rowOff>66675</xdr:rowOff>
                  </from>
                  <to>
                    <xdr:col>2</xdr:col>
                    <xdr:colOff>1219200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8" name="Spinner 143">
              <controlPr locked="0" defaultSize="0" autoPict="0">
                <anchor moveWithCells="1" sizeWithCells="1">
                  <from>
                    <xdr:col>4</xdr:col>
                    <xdr:colOff>228600</xdr:colOff>
                    <xdr:row>43</xdr:row>
                    <xdr:rowOff>9525</xdr:rowOff>
                  </from>
                  <to>
                    <xdr:col>4</xdr:col>
                    <xdr:colOff>581025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9" name="Spinner 144">
              <controlPr locked="0" defaultSize="0" autoPict="0">
                <anchor moveWithCells="1" sizeWithCells="1">
                  <from>
                    <xdr:col>4</xdr:col>
                    <xdr:colOff>228600</xdr:colOff>
                    <xdr:row>45</xdr:row>
                    <xdr:rowOff>9525</xdr:rowOff>
                  </from>
                  <to>
                    <xdr:col>4</xdr:col>
                    <xdr:colOff>581025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0" name="Option Button 146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9525</xdr:rowOff>
                  </from>
                  <to>
                    <xdr:col>3</xdr:col>
                    <xdr:colOff>466725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1" name="Option Button 147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38100</xdr:rowOff>
                  </from>
                  <to>
                    <xdr:col>4</xdr:col>
                    <xdr:colOff>638175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2" name="Group Box 148">
              <controlPr defaultSize="0" autoFill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5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3" name="Option Button 150">
              <controlPr defaultSize="0" autoFill="0" autoLine="0" autoPict="0">
                <anchor moveWithCells="1">
                  <from>
                    <xdr:col>4</xdr:col>
                    <xdr:colOff>990600</xdr:colOff>
                    <xdr:row>29</xdr:row>
                    <xdr:rowOff>28575</xdr:rowOff>
                  </from>
                  <to>
                    <xdr:col>5</xdr:col>
                    <xdr:colOff>857250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4" name="Option Button 152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28575</xdr:rowOff>
                  </from>
                  <to>
                    <xdr:col>4</xdr:col>
                    <xdr:colOff>619125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5" name="Option Button 155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28575</xdr:rowOff>
                  </from>
                  <to>
                    <xdr:col>3</xdr:col>
                    <xdr:colOff>590550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6" name="Group Box 156">
              <controlPr defaultSize="0" autoFill="0" autoPict="0">
                <anchor moveWithCells="1">
                  <from>
                    <xdr:col>2</xdr:col>
                    <xdr:colOff>1247775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7" name="Option Button 158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3</xdr:row>
                    <xdr:rowOff>28575</xdr:rowOff>
                  </from>
                  <to>
                    <xdr:col>5</xdr:col>
                    <xdr:colOff>790575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8" name="Option Button 159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3</xdr:row>
                    <xdr:rowOff>28575</xdr:rowOff>
                  </from>
                  <to>
                    <xdr:col>6</xdr:col>
                    <xdr:colOff>628650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9" name="Group Box 160">
              <controlPr defaultSize="0" autoFill="0" autoPict="0">
                <anchor moveWithCells="1">
                  <from>
                    <xdr:col>4</xdr:col>
                    <xdr:colOff>990600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0" name="Option Button 16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47</xdr:row>
                    <xdr:rowOff>28575</xdr:rowOff>
                  </from>
                  <to>
                    <xdr:col>4</xdr:col>
                    <xdr:colOff>885825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31" name="Option Button 162">
              <controlPr defaultSize="0" autoFill="0" autoLine="0" autoPict="0">
                <anchor moveWithCells="1" sizeWithCells="1">
                  <from>
                    <xdr:col>4</xdr:col>
                    <xdr:colOff>990600</xdr:colOff>
                    <xdr:row>47</xdr:row>
                    <xdr:rowOff>28575</xdr:rowOff>
                  </from>
                  <to>
                    <xdr:col>5</xdr:col>
                    <xdr:colOff>781050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2" name="Group Box 163">
              <controlPr defaultSize="0" autoFill="0" autoPict="0">
                <anchor moveWithCells="1">
                  <from>
                    <xdr:col>3</xdr:col>
                    <xdr:colOff>733425</xdr:colOff>
                    <xdr:row>46</xdr:row>
                    <xdr:rowOff>66675</xdr:rowOff>
                  </from>
                  <to>
                    <xdr:col>6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3">
    <tablePart r:id="rId33"/>
    <tablePart r:id="rId34"/>
    <tablePart r:id="rId3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>
      <selection activeCell="S20" sqref="S20"/>
    </sheetView>
  </sheetViews>
  <sheetFormatPr baseColWidth="10" defaultRowHeight="15" x14ac:dyDescent="0.25"/>
  <sheetData/>
  <sheetProtection password="9D90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18</vt:i4>
      </vt:variant>
    </vt:vector>
  </HeadingPairs>
  <TitlesOfParts>
    <vt:vector size="20" baseType="lpstr">
      <vt:lpstr>Bestellformular</vt:lpstr>
      <vt:lpstr>Datenblatt</vt:lpstr>
      <vt:lpstr>Absperrgröße110</vt:lpstr>
      <vt:lpstr>Absperrgröße125</vt:lpstr>
      <vt:lpstr>Absperrgröße140</vt:lpstr>
      <vt:lpstr>Absperrgröße160</vt:lpstr>
      <vt:lpstr>Absperrgröße40</vt:lpstr>
      <vt:lpstr>Absperrgröße50</vt:lpstr>
      <vt:lpstr>Absperrgröße63</vt:lpstr>
      <vt:lpstr>Absperrgröße75</vt:lpstr>
      <vt:lpstr>Absperrgröße90</vt:lpstr>
      <vt:lpstr>Bestellformular!Druckbereich</vt:lpstr>
      <vt:lpstr>fünfzig</vt:lpstr>
      <vt:lpstr>mitAG</vt:lpstr>
      <vt:lpstr>mitStromregelventil</vt:lpstr>
      <vt:lpstr>ohneAG</vt:lpstr>
      <vt:lpstr>ohneStromregelventil</vt:lpstr>
      <vt:lpstr>Verteiler</vt:lpstr>
      <vt:lpstr>vierzig</vt:lpstr>
      <vt:lpstr>zweiunddreizig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Variant</dc:creator>
  <cp:lastModifiedBy>Variant</cp:lastModifiedBy>
  <cp:lastPrinted>2019-12-04T10:54:34Z</cp:lastPrinted>
  <dcterms:created xsi:type="dcterms:W3CDTF">2019-02-15T07:12:22Z</dcterms:created>
  <dcterms:modified xsi:type="dcterms:W3CDTF">2020-03-02T09:03:47Z</dcterms:modified>
</cp:coreProperties>
</file>